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trimmofi-my.sharepoint.com/personal/mmars_institut-patrimoine_com/Documents/Bureau/"/>
    </mc:Choice>
  </mc:AlternateContent>
  <xr:revisionPtr revIDLastSave="188" documentId="8_{9AD00083-90A3-4E4A-969C-B44688597BB6}" xr6:coauthVersionLast="47" xr6:coauthVersionMax="47" xr10:uidLastSave="{30C65033-2540-4D5A-9FD0-CC10D7182C44}"/>
  <bookViews>
    <workbookView xWindow="96" yWindow="420" windowWidth="21732" windowHeight="11364" xr2:uid="{898E3F7A-ECF5-4AA6-B7C2-F44DF73D6EB0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E7" i="1"/>
  <c r="E6" i="1"/>
  <c r="E8" i="1"/>
  <c r="E9" i="1"/>
  <c r="E12" i="1"/>
  <c r="C7" i="1"/>
  <c r="C8" i="1"/>
  <c r="C17" i="1"/>
  <c r="C19" i="1"/>
  <c r="C20" i="1"/>
  <c r="C21" i="1"/>
  <c r="D21" i="1"/>
  <c r="F4" i="1"/>
  <c r="G4" i="1"/>
  <c r="C9" i="1"/>
  <c r="C12" i="1"/>
  <c r="F12" i="1"/>
  <c r="F8" i="1"/>
  <c r="G8" i="1"/>
</calcChain>
</file>

<file path=xl/sharedStrings.xml><?xml version="1.0" encoding="utf-8"?>
<sst xmlns="http://schemas.openxmlformats.org/spreadsheetml/2006/main" count="29" uniqueCount="29">
  <si>
    <t xml:space="preserve">Neuf </t>
  </si>
  <si>
    <t>ancien</t>
  </si>
  <si>
    <t>px achat</t>
  </si>
  <si>
    <t>m²</t>
  </si>
  <si>
    <t>px au m²</t>
  </si>
  <si>
    <t>frais de notaire</t>
  </si>
  <si>
    <t>travaux</t>
  </si>
  <si>
    <t>provision 10 ans</t>
  </si>
  <si>
    <t>Prix final au m²</t>
  </si>
  <si>
    <t>réduction fiscale</t>
  </si>
  <si>
    <t>m² pondéré</t>
  </si>
  <si>
    <t>Prix immobilier Biscarrosse (40600) (meilleursagents.com)</t>
  </si>
  <si>
    <t>différence / Ancien</t>
  </si>
  <si>
    <t xml:space="preserve">Px d'achat net de réduction </t>
  </si>
  <si>
    <t>plafond de réduction (max 5500€)</t>
  </si>
  <si>
    <t xml:space="preserve">du prix de l'ancien </t>
  </si>
  <si>
    <t>142 annonces de vente et viager de maisons ou d'appartements à Biscarrosse (40), Seloger.com</t>
  </si>
  <si>
    <t>Référence de comparaison</t>
  </si>
  <si>
    <t>site</t>
  </si>
  <si>
    <t>annexe (balcon,…)</t>
  </si>
  <si>
    <t>Eficity</t>
  </si>
  <si>
    <t>Prix m2 à Biscarrosse (40) | Evolution et estimation du prix immobilier | effiCity</t>
  </si>
  <si>
    <t>Banque Pop</t>
  </si>
  <si>
    <t>Les prix de l'immobilier au m2 à Biscarrosse (banquepopulaire.fr)</t>
  </si>
  <si>
    <t>Meilleurs agents</t>
  </si>
  <si>
    <t>&gt;27% 10 ans</t>
  </si>
  <si>
    <t>8,5% : 1 an</t>
  </si>
  <si>
    <t>variation px</t>
  </si>
  <si>
    <t>moyenne de  Px/m²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</si>
</sst>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5" formatCode="_-* #,##0\ [$€-40C]_-;\-* #,##0\ [$€-40C]_-;_-* &quot;-&quot;??\ [$€-40C]_-;_-@_-"/>
    <numFmt numFmtId="166" formatCode="_-* #,##0_-;\-* #,##0_-;_-* &quot;-&quot;??_-;_-@_-"/>
    <numFmt numFmtId="170" formatCode="0.0%"/>
    <numFmt numFmtId="176" formatCode="#,##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2"/>
    <xf numFmtId="166" fontId="0" fillId="0" borderId="0" xfId="3" applyNumberFormat="1" applyFont="1"/>
    <xf numFmtId="9" fontId="0" fillId="0" borderId="0" xfId="4" applyFont="1"/>
    <xf numFmtId="10" fontId="0" fillId="0" borderId="0" xfId="4" applyNumberFormat="1" applyFont="1"/>
    <xf numFmtId="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164" fontId="3" fillId="0" borderId="0" xfId="0" applyNumberFormat="1" applyFont="1"/>
    <xf numFmtId="0" fontId="3" fillId="2" borderId="1" xfId="0" applyFont="1" applyFill="1" applyBorder="1" applyAlignment="1">
      <alignment horizontal="center"/>
    </xf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164" fontId="3" fillId="0" borderId="1" xfId="1" applyNumberFormat="1" applyFont="1" applyBorder="1"/>
    <xf numFmtId="0" fontId="0" fillId="0" borderId="1" xfId="0" applyBorder="1"/>
    <xf numFmtId="164" fontId="3" fillId="0" borderId="1" xfId="0" applyNumberFormat="1" applyFont="1" applyBorder="1"/>
    <xf numFmtId="0" fontId="3" fillId="0" borderId="1" xfId="0" applyFont="1" applyBorder="1"/>
    <xf numFmtId="0" fontId="3" fillId="3" borderId="1" xfId="0" applyFont="1" applyFill="1" applyBorder="1" applyAlignment="1">
      <alignment horizontal="center"/>
    </xf>
    <xf numFmtId="165" fontId="0" fillId="0" borderId="1" xfId="0" applyNumberFormat="1" applyBorder="1"/>
    <xf numFmtId="170" fontId="0" fillId="0" borderId="0" xfId="4" applyNumberFormat="1" applyFont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/>
    </xf>
    <xf numFmtId="10" fontId="0" fillId="0" borderId="0" xfId="4" applyNumberFormat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/>
    <xf numFmtId="9" fontId="0" fillId="0" borderId="1" xfId="0" applyNumberFormat="1" applyBorder="1"/>
    <xf numFmtId="166" fontId="0" fillId="0" borderId="1" xfId="3" applyNumberFormat="1" applyFont="1" applyBorder="1"/>
    <xf numFmtId="0" fontId="3" fillId="0" borderId="1" xfId="0" applyFont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</cellXfs>
  <cellStyles count="5">
    <cellStyle name="Lien hypertexte" xfId="2" builtinId="8"/>
    <cellStyle name="Milliers" xfId="3" builtinId="3"/>
    <cellStyle name="Monétaire" xfId="1" builtinId="4"/>
    <cellStyle name="Normal" xfId="0" builtinId="0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fficity.com/prix-immobilier-m2/v_biscarrosse_40600/" TargetMode="External"/><Relationship Id="rId2" Type="http://schemas.openxmlformats.org/officeDocument/2006/relationships/hyperlink" Target="https://www.seloger.com/list.htm?projects=2,5&amp;types=2,1&amp;natures=1,2,4&amp;places=%5b%7b%22inseeCodes%22:%5b400046%5d%7d%5d&amp;surface=75/80&amp;mandatorycommodities=0&amp;enterprise=0&amp;qsVersion=1.0&amp;m=search_refine-redirection-search_results" TargetMode="External"/><Relationship Id="rId1" Type="http://schemas.openxmlformats.org/officeDocument/2006/relationships/hyperlink" Target="https://www.meilleursagents.com/prix-immobilier/biscarrosse-40600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rix-m2.banquepopulaire.fr/landes-R40/biscarrosse-id40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093BF-9830-460A-A91C-3A863FB25E22}">
  <dimension ref="B2:L21"/>
  <sheetViews>
    <sheetView showGridLines="0" tabSelected="1" zoomScale="110" zoomScaleNormal="110" workbookViewId="0">
      <selection activeCell="H16" sqref="H16"/>
    </sheetView>
  </sheetViews>
  <sheetFormatPr baseColWidth="10" defaultRowHeight="14.4" x14ac:dyDescent="0.3"/>
  <cols>
    <col min="1" max="1" width="4.109375" customWidth="1"/>
    <col min="2" max="2" width="17.33203125" customWidth="1"/>
    <col min="3" max="3" width="12.6640625" bestFit="1" customWidth="1"/>
    <col min="4" max="4" width="4.88671875" customWidth="1"/>
    <col min="5" max="5" width="12.6640625" bestFit="1" customWidth="1"/>
    <col min="7" max="7" width="10.33203125" customWidth="1"/>
    <col min="8" max="8" width="4.109375" customWidth="1"/>
    <col min="9" max="9" width="16.5546875" customWidth="1"/>
    <col min="10" max="10" width="14.88671875" bestFit="1" customWidth="1"/>
  </cols>
  <sheetData>
    <row r="2" spans="2:12" x14ac:dyDescent="0.3">
      <c r="G2" s="22" t="s">
        <v>12</v>
      </c>
    </row>
    <row r="3" spans="2:12" x14ac:dyDescent="0.3">
      <c r="C3" s="12" t="s">
        <v>0</v>
      </c>
      <c r="D3" s="9"/>
      <c r="E3" s="19" t="s">
        <v>1</v>
      </c>
      <c r="G3" s="22"/>
      <c r="H3" s="2"/>
      <c r="I3" t="s">
        <v>17</v>
      </c>
    </row>
    <row r="4" spans="2:12" x14ac:dyDescent="0.3">
      <c r="B4" s="16" t="s">
        <v>2</v>
      </c>
      <c r="C4" s="13">
        <v>299000</v>
      </c>
      <c r="D4" s="1"/>
      <c r="E4" s="20">
        <v>227900</v>
      </c>
      <c r="F4" s="2">
        <f>C4-E4</f>
        <v>71100</v>
      </c>
      <c r="G4" s="21">
        <f>F4/E4</f>
        <v>0.31197893813075911</v>
      </c>
      <c r="I4" s="3" t="s">
        <v>16</v>
      </c>
    </row>
    <row r="5" spans="2:12" x14ac:dyDescent="0.3">
      <c r="B5" s="16" t="s">
        <v>3</v>
      </c>
      <c r="C5" s="14">
        <v>78</v>
      </c>
      <c r="D5" s="8"/>
      <c r="E5" s="14">
        <v>75</v>
      </c>
      <c r="G5" s="8"/>
      <c r="H5" s="1"/>
      <c r="I5" s="6"/>
    </row>
    <row r="6" spans="2:12" x14ac:dyDescent="0.3">
      <c r="B6" s="16" t="s">
        <v>19</v>
      </c>
      <c r="C6" s="14">
        <v>0</v>
      </c>
      <c r="D6" s="8"/>
      <c r="E6" s="14">
        <f t="shared" ref="E6:E7" si="0">C6</f>
        <v>0</v>
      </c>
      <c r="G6" s="8"/>
      <c r="I6" s="25" t="s">
        <v>28</v>
      </c>
      <c r="J6" s="25" t="s">
        <v>18</v>
      </c>
      <c r="K6" s="25" t="s">
        <v>27</v>
      </c>
    </row>
    <row r="7" spans="2:12" x14ac:dyDescent="0.3">
      <c r="B7" s="16" t="s">
        <v>10</v>
      </c>
      <c r="C7" s="14">
        <f>C5+(C6/2)</f>
        <v>78</v>
      </c>
      <c r="D7" s="8"/>
      <c r="E7" s="14">
        <f>E5+(E6/2)</f>
        <v>75</v>
      </c>
      <c r="G7" s="8"/>
      <c r="I7" s="25"/>
      <c r="J7" s="25"/>
      <c r="K7" s="25"/>
    </row>
    <row r="8" spans="2:12" x14ac:dyDescent="0.3">
      <c r="B8" s="18" t="s">
        <v>4</v>
      </c>
      <c r="C8" s="15">
        <f>C4/C7</f>
        <v>3833.3333333333335</v>
      </c>
      <c r="D8" s="10"/>
      <c r="E8" s="15">
        <f>E4/E7</f>
        <v>3038.6666666666665</v>
      </c>
      <c r="F8" s="2">
        <f>C8-E8</f>
        <v>794.66666666666697</v>
      </c>
      <c r="G8" s="21">
        <f>F8/E8</f>
        <v>0.26151820974111462</v>
      </c>
      <c r="I8" s="30">
        <v>3457</v>
      </c>
      <c r="J8" s="16" t="s">
        <v>24</v>
      </c>
      <c r="K8" s="31" t="s">
        <v>25</v>
      </c>
      <c r="L8" s="3" t="s">
        <v>11</v>
      </c>
    </row>
    <row r="9" spans="2:12" x14ac:dyDescent="0.3">
      <c r="B9" s="16" t="s">
        <v>5</v>
      </c>
      <c r="C9" s="13">
        <f>C4*2.5%</f>
        <v>7475</v>
      </c>
      <c r="E9" s="20">
        <f>E4*F9</f>
        <v>18232</v>
      </c>
      <c r="F9" s="7">
        <v>0.08</v>
      </c>
      <c r="G9" s="23"/>
      <c r="I9" s="32">
        <v>3680</v>
      </c>
      <c r="J9" s="16" t="s">
        <v>20</v>
      </c>
      <c r="K9" s="16"/>
      <c r="L9" s="3" t="s">
        <v>21</v>
      </c>
    </row>
    <row r="10" spans="2:12" x14ac:dyDescent="0.3">
      <c r="B10" s="16" t="s">
        <v>6</v>
      </c>
      <c r="C10" s="16">
        <v>0</v>
      </c>
      <c r="E10" s="16">
        <v>300</v>
      </c>
      <c r="F10" s="4"/>
      <c r="G10" s="8"/>
      <c r="I10" s="32">
        <v>2890</v>
      </c>
      <c r="J10" s="16" t="s">
        <v>22</v>
      </c>
      <c r="K10" s="14" t="s">
        <v>26</v>
      </c>
      <c r="L10" s="3" t="s">
        <v>23</v>
      </c>
    </row>
    <row r="11" spans="2:12" x14ac:dyDescent="0.3">
      <c r="B11" s="16" t="s">
        <v>7</v>
      </c>
      <c r="C11" s="16">
        <v>0</v>
      </c>
      <c r="E11" s="16">
        <v>200</v>
      </c>
      <c r="G11" s="8"/>
      <c r="I11" s="16"/>
      <c r="J11" s="16"/>
      <c r="K11" s="16"/>
    </row>
    <row r="12" spans="2:12" x14ac:dyDescent="0.3">
      <c r="B12" s="18" t="s">
        <v>8</v>
      </c>
      <c r="C12" s="17">
        <f>C8+C10+C11+(C9/C7)</f>
        <v>3929.166666666667</v>
      </c>
      <c r="D12" s="11"/>
      <c r="E12" s="17">
        <f>E8+E10+E11+(E9/E7)</f>
        <v>3781.7599999999998</v>
      </c>
      <c r="F12" s="2">
        <f>C12-E12</f>
        <v>147.40666666666721</v>
      </c>
      <c r="G12" s="24">
        <f>F12/E12</f>
        <v>3.8978324025497973E-2</v>
      </c>
      <c r="I12" s="16"/>
      <c r="J12" s="16"/>
      <c r="K12" s="16"/>
    </row>
    <row r="15" spans="2:12" x14ac:dyDescent="0.3">
      <c r="E15" s="3"/>
    </row>
    <row r="16" spans="2:12" ht="14.4" customHeight="1" x14ac:dyDescent="0.3">
      <c r="C16" s="2"/>
    </row>
    <row r="17" spans="2:5" x14ac:dyDescent="0.3">
      <c r="B17" s="25" t="s">
        <v>9</v>
      </c>
      <c r="C17" s="26">
        <f>IF(C8&lt;5500,C7*C8,C7*5500)</f>
        <v>299000</v>
      </c>
      <c r="E17" t="s">
        <v>14</v>
      </c>
    </row>
    <row r="18" spans="2:5" x14ac:dyDescent="0.3">
      <c r="B18" s="25"/>
      <c r="C18" s="27">
        <v>0.18</v>
      </c>
    </row>
    <row r="19" spans="2:5" x14ac:dyDescent="0.3">
      <c r="B19" s="25"/>
      <c r="C19" s="28">
        <f>C17*C18</f>
        <v>53820</v>
      </c>
    </row>
    <row r="20" spans="2:5" x14ac:dyDescent="0.3">
      <c r="B20" s="29" t="s">
        <v>13</v>
      </c>
      <c r="C20" s="17">
        <f>C4-C19+C9</f>
        <v>252655</v>
      </c>
    </row>
    <row r="21" spans="2:5" x14ac:dyDescent="0.3">
      <c r="B21" s="29"/>
      <c r="C21" s="17">
        <f>C20/C7</f>
        <v>3239.1666666666665</v>
      </c>
      <c r="D21" s="5">
        <f>C21/E12</f>
        <v>0.85652359395272748</v>
      </c>
      <c r="E21" t="s">
        <v>15</v>
      </c>
    </row>
  </sheetData>
  <mergeCells count="6">
    <mergeCell ref="J6:J7"/>
    <mergeCell ref="K6:K7"/>
    <mergeCell ref="B17:B19"/>
    <mergeCell ref="B20:B21"/>
    <mergeCell ref="G2:G3"/>
    <mergeCell ref="I6:I7"/>
  </mergeCells>
  <hyperlinks>
    <hyperlink ref="L8" r:id="rId1" display="https://www.meilleursagents.com/prix-immobilier/biscarrosse-40600/" xr:uid="{142EBB5C-D5AC-4D4C-8FBE-1869C4192AA1}"/>
    <hyperlink ref="I4" r:id="rId2" display="https://www.seloger.com/list.htm?projects=2,5&amp;types=2,1&amp;natures=1,2,4&amp;places=%5b%7b%22inseeCodes%22:%5b400046%5d%7d%5d&amp;surface=75/80&amp;mandatorycommodities=0&amp;enterprise=0&amp;qsVersion=1.0&amp;m=search_refine-redirection-search_results" xr:uid="{4BFCC2A2-852D-4821-8A50-1A2F8B516223}"/>
    <hyperlink ref="L9" r:id="rId3" display="https://www.efficity.com/prix-immobilier-m2/v_biscarrosse_40600/" xr:uid="{B28777CF-0A86-44FF-98F3-754FBCC429D3}"/>
    <hyperlink ref="L10" r:id="rId4" display="https://prix-m2.banquepopulaire.fr/landes-R40/biscarrosse-id40046" xr:uid="{37AC5AA5-EA01-4569-AAA2-A53D0B52BF55}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MARS</dc:creator>
  <cp:lastModifiedBy>Mathieu MARS</cp:lastModifiedBy>
  <dcterms:created xsi:type="dcterms:W3CDTF">2021-10-29T07:11:05Z</dcterms:created>
  <dcterms:modified xsi:type="dcterms:W3CDTF">2021-12-13T10:32:24Z</dcterms:modified>
</cp:coreProperties>
</file>